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GSF\Case Studies\Dignitas financial\"/>
    </mc:Choice>
  </mc:AlternateContent>
  <xr:revisionPtr revIDLastSave="0" documentId="13_ncr:1_{5E38862C-3877-4B5C-99B8-F3E2A239E8AC}" xr6:coauthVersionLast="47" xr6:coauthVersionMax="47" xr10:uidLastSave="{00000000-0000-0000-0000-000000000000}"/>
  <bookViews>
    <workbookView xWindow="-110" yWindow="-110" windowWidth="19420" windowHeight="10300" xr2:uid="{8C900F39-044E-413D-A545-B0A434515C0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H28" i="1"/>
  <c r="G28" i="1"/>
  <c r="F28" i="1"/>
  <c r="E28" i="1"/>
  <c r="D28" i="1"/>
  <c r="I27" i="1"/>
  <c r="I26" i="1"/>
  <c r="I25" i="1"/>
  <c r="H24" i="1"/>
  <c r="G24" i="1"/>
  <c r="F24" i="1"/>
  <c r="E24" i="1"/>
  <c r="D24" i="1"/>
  <c r="H18" i="1"/>
  <c r="H20" i="1" s="1"/>
  <c r="G18" i="1"/>
  <c r="G20" i="1" s="1"/>
  <c r="F18" i="1"/>
  <c r="F20" i="1" s="1"/>
  <c r="E18" i="1"/>
  <c r="D18" i="1"/>
  <c r="D20" i="1" s="1"/>
  <c r="E34" i="1" l="1"/>
  <c r="F34" i="1"/>
  <c r="G34" i="1"/>
  <c r="G36" i="1" s="1"/>
  <c r="I24" i="1"/>
  <c r="H34" i="1"/>
  <c r="H36" i="1" s="1"/>
  <c r="I18" i="1"/>
  <c r="I20" i="1" s="1"/>
  <c r="E41" i="1" s="1"/>
  <c r="D34" i="1"/>
  <c r="D36" i="1" s="1"/>
  <c r="F36" i="1"/>
  <c r="E20" i="1"/>
  <c r="I28" i="1"/>
  <c r="E36" i="1" l="1"/>
  <c r="I34" i="1"/>
  <c r="D41" i="1" s="1"/>
  <c r="F41" i="1" s="1"/>
  <c r="D15" i="1" l="1"/>
  <c r="I3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<sst xmlns="http://schemas.openxmlformats.org/spreadsheetml/2006/main" count="48" uniqueCount="41">
  <si>
    <t xml:space="preserve">LeadNow : Financial Viability Assessment </t>
  </si>
  <si>
    <r>
      <t xml:space="preserve"> Benefit Cost Ratio (BCR)  assessment compares the present value of all benefits generated from a project/asset to the present value of all costs.
A BCR exceeding one indicates that the asset/project is expected to generate incremental value i.e . 
i) </t>
    </r>
    <r>
      <rPr>
        <i/>
        <u/>
        <sz val="16"/>
        <color theme="4" tint="-0.499984740745262"/>
        <rFont val="Aptos Narrow"/>
        <family val="2"/>
        <scheme val="minor"/>
      </rPr>
      <t>BCR greater than 1</t>
    </r>
    <r>
      <rPr>
        <sz val="16"/>
        <color theme="4" tint="-0.499984740745262"/>
        <rFont val="Aptos Narrow"/>
        <family val="2"/>
        <scheme val="minor"/>
      </rPr>
      <t xml:space="preserve"> indicates generating good value/benefit.
ii)</t>
    </r>
    <r>
      <rPr>
        <i/>
        <u/>
        <sz val="16"/>
        <color theme="4" tint="-0.499984740745262"/>
        <rFont val="Aptos Narrow"/>
        <family val="2"/>
        <scheme val="minor"/>
      </rPr>
      <t xml:space="preserve"> BCR less than 1</t>
    </r>
    <r>
      <rPr>
        <sz val="16"/>
        <color theme="4" tint="-0.499984740745262"/>
        <rFont val="Aptos Narrow"/>
        <family val="2"/>
        <scheme val="minor"/>
      </rPr>
      <t xml:space="preserve"> indicates the option isnt going to generate good value/benefit </t>
    </r>
  </si>
  <si>
    <t>COST BENEFIT ANALYSIS</t>
  </si>
  <si>
    <t xml:space="preserve">Overall Benefit Cost Ratio (BCR):  </t>
  </si>
  <si>
    <t xml:space="preserve">TOTAL </t>
  </si>
  <si>
    <t xml:space="preserve">Cost </t>
  </si>
  <si>
    <t>Total Operating costs, accumulated (Ksh.)from the Business Model data</t>
  </si>
  <si>
    <t xml:space="preserve">NOTE: Calculate Value/Benefit of LeadNow and insert figures here - these are dummy numbers. </t>
  </si>
  <si>
    <t xml:space="preserve">Benefits </t>
  </si>
  <si>
    <t xml:space="preserve">Assumptions Build into Benefits </t>
  </si>
  <si>
    <t xml:space="preserve">Quantifiable Benefits </t>
  </si>
  <si>
    <t>xx</t>
  </si>
  <si>
    <t xml:space="preserve">Non Quantifiable Benefits </t>
  </si>
  <si>
    <t xml:space="preserve">Net Benefit or Cost </t>
  </si>
  <si>
    <t xml:space="preserve">BRC Calculation Summary Table </t>
  </si>
  <si>
    <t>Benefits</t>
  </si>
  <si>
    <t>Costs</t>
  </si>
  <si>
    <t>Benefit/Cost Ratio</t>
  </si>
  <si>
    <t>a</t>
  </si>
  <si>
    <t>Lead Now</t>
  </si>
  <si>
    <t>b</t>
  </si>
  <si>
    <t>Lead Now Plus: Option A</t>
  </si>
  <si>
    <t>c</t>
  </si>
  <si>
    <t>Lead Now Plus: Option B</t>
  </si>
  <si>
    <t>d</t>
  </si>
  <si>
    <t>Lead Now Plus: Option C</t>
  </si>
  <si>
    <t>e</t>
  </si>
  <si>
    <t>Lead Now Go</t>
  </si>
  <si>
    <t>f</t>
  </si>
  <si>
    <t>Lead Now Learning Champions</t>
  </si>
  <si>
    <t>g</t>
  </si>
  <si>
    <t xml:space="preserve">Lead Now Grow </t>
  </si>
  <si>
    <t xml:space="preserve">BRC Prioritization Table </t>
  </si>
  <si>
    <t>(To compare sort by cost , smallest to largest)</t>
  </si>
  <si>
    <t>Diff Benefits</t>
  </si>
  <si>
    <t xml:space="preserve">Diff Costs </t>
  </si>
  <si>
    <t>B-C</t>
  </si>
  <si>
    <t>Comparisons (to eliminate options):</t>
  </si>
  <si>
    <t>a to b</t>
  </si>
  <si>
    <t>b to c</t>
  </si>
  <si>
    <t>c to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</si>
</sst>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ES]_-;\-* #,##0\ [$KES]_-;_-* &quot;-&quot;??\ [$KES]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theme="9" tint="-0.249977111117893"/>
      <name val="Aptos Narrow"/>
      <family val="2"/>
      <scheme val="minor"/>
    </font>
    <font>
      <sz val="16"/>
      <color theme="4" tint="-0.499984740745262"/>
      <name val="Aptos Narrow"/>
      <family val="2"/>
      <scheme val="minor"/>
    </font>
    <font>
      <i/>
      <u/>
      <sz val="16"/>
      <color theme="4" tint="-0.499984740745262"/>
      <name val="Aptos Narrow"/>
      <family val="2"/>
      <scheme val="minor"/>
    </font>
    <font>
      <b/>
      <sz val="16"/>
      <color theme="4" tint="-0.499984740745262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Calibri"/>
    </font>
    <font>
      <b/>
      <sz val="11"/>
      <color rgb="FF800000"/>
      <name val="Aptos Narrow"/>
      <family val="2"/>
      <scheme val="minor"/>
    </font>
    <font>
      <b/>
      <sz val="11"/>
      <name val="Aptos Narrow"/>
      <family val="2"/>
      <scheme val="minor"/>
    </font>
    <font>
      <i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9" fillId="0" borderId="0" xfId="0" applyFont="1"/>
    <xf numFmtId="0" fontId="13" fillId="0" borderId="0" xfId="0" applyFont="1" applyAlignment="1">
      <alignment horizontal="center" vertical="top"/>
    </xf>
    <xf numFmtId="0" fontId="16" fillId="0" borderId="17" xfId="0" applyFont="1" applyBorder="1" applyAlignment="1">
      <alignment horizontal="left" wrapText="1"/>
    </xf>
    <xf numFmtId="164" fontId="0" fillId="0" borderId="18" xfId="0" applyNumberFormat="1" applyBorder="1"/>
    <xf numFmtId="164" fontId="0" fillId="0" borderId="19" xfId="0" applyNumberFormat="1" applyBorder="1"/>
    <xf numFmtId="0" fontId="0" fillId="0" borderId="20" xfId="0" applyBorder="1" applyAlignment="1">
      <alignment vertical="top"/>
    </xf>
    <xf numFmtId="164" fontId="0" fillId="0" borderId="21" xfId="0" applyNumberFormat="1" applyBorder="1"/>
    <xf numFmtId="164" fontId="0" fillId="0" borderId="22" xfId="0" applyNumberFormat="1" applyBorder="1"/>
    <xf numFmtId="0" fontId="17" fillId="0" borderId="23" xfId="0" applyFont="1" applyBorder="1" applyAlignment="1">
      <alignment vertical="top"/>
    </xf>
    <xf numFmtId="164" fontId="17" fillId="0" borderId="24" xfId="0" applyNumberFormat="1" applyFont="1" applyBorder="1"/>
    <xf numFmtId="164" fontId="17" fillId="0" borderId="25" xfId="0" applyNumberFormat="1" applyFont="1" applyBorder="1"/>
    <xf numFmtId="0" fontId="17" fillId="0" borderId="0" xfId="0" applyFont="1"/>
    <xf numFmtId="0" fontId="17" fillId="0" borderId="0" xfId="0" applyFont="1" applyAlignment="1">
      <alignment vertical="top"/>
    </xf>
    <xf numFmtId="164" fontId="17" fillId="0" borderId="0" xfId="0" applyNumberFormat="1" applyFon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8" fillId="2" borderId="26" xfId="0" applyFont="1" applyFill="1" applyBorder="1" applyAlignment="1">
      <alignment vertical="top"/>
    </xf>
    <xf numFmtId="164" fontId="3" fillId="0" borderId="27" xfId="0" applyNumberFormat="1" applyFont="1" applyBorder="1"/>
    <xf numFmtId="164" fontId="3" fillId="0" borderId="28" xfId="0" applyNumberFormat="1" applyFont="1" applyBorder="1"/>
    <xf numFmtId="0" fontId="0" fillId="0" borderId="29" xfId="0" applyBorder="1"/>
    <xf numFmtId="0" fontId="19" fillId="0" borderId="30" xfId="0" applyFont="1" applyBorder="1" applyAlignment="1">
      <alignment vertical="top"/>
    </xf>
    <xf numFmtId="0" fontId="0" fillId="0" borderId="18" xfId="0" applyBorder="1"/>
    <xf numFmtId="164" fontId="0" fillId="0" borderId="31" xfId="0" applyNumberFormat="1" applyBorder="1"/>
    <xf numFmtId="0" fontId="0" fillId="0" borderId="32" xfId="0" applyBorder="1"/>
    <xf numFmtId="0" fontId="20" fillId="0" borderId="30" xfId="0" applyFont="1" applyBorder="1" applyAlignment="1">
      <alignment vertical="top"/>
    </xf>
    <xf numFmtId="0" fontId="18" fillId="2" borderId="30" xfId="0" applyFont="1" applyFill="1" applyBorder="1" applyAlignment="1">
      <alignment vertical="top"/>
    </xf>
    <xf numFmtId="164" fontId="3" fillId="0" borderId="33" xfId="0" applyNumberFormat="1" applyFont="1" applyBorder="1"/>
    <xf numFmtId="164" fontId="3" fillId="0" borderId="31" xfId="0" applyNumberFormat="1" applyFont="1" applyBorder="1"/>
    <xf numFmtId="0" fontId="0" fillId="0" borderId="34" xfId="0" applyBorder="1"/>
    <xf numFmtId="0" fontId="0" fillId="0" borderId="21" xfId="0" applyBorder="1"/>
    <xf numFmtId="0" fontId="0" fillId="0" borderId="35" xfId="0" applyBorder="1"/>
    <xf numFmtId="0" fontId="18" fillId="0" borderId="14" xfId="0" applyFont="1" applyBorder="1" applyAlignment="1">
      <alignment horizontal="right" vertical="top"/>
    </xf>
    <xf numFmtId="164" fontId="21" fillId="0" borderId="15" xfId="0" applyNumberFormat="1" applyFont="1" applyBorder="1"/>
    <xf numFmtId="164" fontId="21" fillId="0" borderId="24" xfId="0" applyNumberFormat="1" applyFont="1" applyBorder="1"/>
    <xf numFmtId="0" fontId="0" fillId="0" borderId="36" xfId="0" applyBorder="1"/>
    <xf numFmtId="164" fontId="0" fillId="0" borderId="0" xfId="0" applyNumberFormat="1"/>
    <xf numFmtId="0" fontId="0" fillId="0" borderId="37" xfId="0" applyBorder="1"/>
    <xf numFmtId="0" fontId="11" fillId="0" borderId="38" xfId="0" applyFont="1" applyBorder="1"/>
    <xf numFmtId="0" fontId="11" fillId="0" borderId="39" xfId="0" applyFont="1" applyBorder="1"/>
    <xf numFmtId="0" fontId="9" fillId="0" borderId="0" xfId="0" applyFont="1" applyAlignment="1">
      <alignment horizontal="right"/>
    </xf>
    <xf numFmtId="0" fontId="9" fillId="0" borderId="40" xfId="0" applyFont="1" applyBorder="1"/>
    <xf numFmtId="164" fontId="9" fillId="0" borderId="41" xfId="0" applyNumberFormat="1" applyFont="1" applyBorder="1"/>
    <xf numFmtId="0" fontId="9" fillId="0" borderId="42" xfId="0" applyFont="1" applyBorder="1"/>
    <xf numFmtId="0" fontId="9" fillId="0" borderId="43" xfId="0" applyFont="1" applyBorder="1"/>
    <xf numFmtId="0" fontId="9" fillId="0" borderId="44" xfId="0" applyFont="1" applyBorder="1"/>
    <xf numFmtId="0" fontId="9" fillId="0" borderId="45" xfId="0" applyFont="1" applyBorder="1"/>
    <xf numFmtId="0" fontId="13" fillId="0" borderId="44" xfId="0" applyFont="1" applyBorder="1" applyAlignment="1">
      <alignment horizontal="center" vertical="top"/>
    </xf>
    <xf numFmtId="0" fontId="13" fillId="0" borderId="45" xfId="0" applyFont="1" applyBorder="1" applyAlignment="1">
      <alignment horizontal="center" vertical="top"/>
    </xf>
    <xf numFmtId="0" fontId="0" fillId="0" borderId="44" xfId="0" applyBorder="1"/>
    <xf numFmtId="0" fontId="0" fillId="0" borderId="45" xfId="0" applyBorder="1"/>
    <xf numFmtId="0" fontId="3" fillId="0" borderId="44" xfId="0" applyFont="1" applyBorder="1"/>
    <xf numFmtId="0" fontId="3" fillId="0" borderId="45" xfId="0" applyFont="1" applyBorder="1"/>
    <xf numFmtId="0" fontId="9" fillId="0" borderId="46" xfId="0" applyFont="1" applyBorder="1"/>
    <xf numFmtId="0" fontId="0" fillId="0" borderId="47" xfId="0" applyBorder="1"/>
    <xf numFmtId="0" fontId="0" fillId="0" borderId="48" xfId="0" applyBorder="1"/>
    <xf numFmtId="0" fontId="22" fillId="0" borderId="0" xfId="0" applyFont="1"/>
    <xf numFmtId="0" fontId="9" fillId="0" borderId="41" xfId="0" applyFont="1" applyBorder="1"/>
    <xf numFmtId="0" fontId="10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9" fillId="5" borderId="11" xfId="0" applyFont="1" applyFill="1" applyBorder="1"/>
    <xf numFmtId="0" fontId="10" fillId="5" borderId="12" xfId="0" applyFont="1" applyFill="1" applyBorder="1" applyAlignment="1">
      <alignment horizontal="right"/>
    </xf>
    <xf numFmtId="0" fontId="12" fillId="5" borderId="0" xfId="0" applyFont="1" applyFill="1"/>
    <xf numFmtId="0" fontId="9" fillId="5" borderId="0" xfId="0" applyFont="1" applyFill="1"/>
    <xf numFmtId="0" fontId="9" fillId="5" borderId="13" xfId="0" applyFont="1" applyFill="1" applyBorder="1"/>
    <xf numFmtId="0" fontId="13" fillId="5" borderId="9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top"/>
    </xf>
    <xf numFmtId="0" fontId="14" fillId="5" borderId="11" xfId="0" applyFont="1" applyFill="1" applyBorder="1" applyAlignment="1">
      <alignment horizontal="center" vertical="top"/>
    </xf>
    <xf numFmtId="0" fontId="15" fillId="5" borderId="11" xfId="0" applyFont="1" applyFill="1" applyBorder="1" applyAlignment="1">
      <alignment horizontal="center" vertical="top"/>
    </xf>
    <xf numFmtId="0" fontId="2" fillId="6" borderId="14" xfId="0" applyFont="1" applyFill="1" applyBorder="1" applyAlignment="1">
      <alignment vertical="top"/>
    </xf>
    <xf numFmtId="0" fontId="0" fillId="6" borderId="15" xfId="0" applyFill="1" applyBorder="1"/>
    <xf numFmtId="0" fontId="0" fillId="6" borderId="16" xfId="0" applyFill="1" applyBorder="1"/>
    <xf numFmtId="0" fontId="2" fillId="5" borderId="14" xfId="0" applyFont="1" applyFill="1" applyBorder="1" applyAlignment="1">
      <alignment vertical="top"/>
    </xf>
    <xf numFmtId="0" fontId="4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0" fillId="5" borderId="0" xfId="0" applyFont="1" applyFill="1" applyAlignment="1">
      <alignment horizontal="left"/>
    </xf>
    <xf numFmtId="0" fontId="15" fillId="4" borderId="23" xfId="0" applyFont="1" applyFill="1" applyBorder="1" applyAlignment="1">
      <alignment horizontal="right" vertical="top"/>
    </xf>
    <xf numFmtId="164" fontId="14" fillId="4" borderId="2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lobalschoolsforum-my.sharepoint.com/personal/habeeb_kolade_globalschoolsforum_org/Documents/Attachments/Financial%20Model%20Dignitas%20Consultancy%20Final%20Output%20Spreadsheet%20%20Updated%20Final.xlsx" TargetMode="External"/><Relationship Id="rId1" Type="http://schemas.openxmlformats.org/officeDocument/2006/relationships/externalLinkPath" Target="https://globalschoolsforum-my.sharepoint.com/personal/habeeb_kolade_globalschoolsforum_org/Documents/Attachments/Financial%20Model%20Dignitas%20Consultancy%20Final%20Output%20Spreadsheet%20%20Updated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ncyScopeInContext"/>
      <sheetName val="LeadNowRoadmapHighlight"/>
      <sheetName val="HighLevelPlan "/>
      <sheetName val="CapacityRequired"/>
      <sheetName val="Payer-User Segmentation"/>
      <sheetName val="BCRCalculation"/>
      <sheetName val="About this document"/>
      <sheetName val="Model assumptions"/>
      <sheetName val="Business model"/>
      <sheetName val="Costs Proportions"/>
      <sheetName val="Output 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2">
          <cell r="D52">
            <v>9565882.3529411759</v>
          </cell>
          <cell r="E52">
            <v>25499882.352941178</v>
          </cell>
          <cell r="F52">
            <v>48459579.411764711</v>
          </cell>
          <cell r="G52">
            <v>82651825.404411763</v>
          </cell>
          <cell r="H52">
            <v>129290481.85147057</v>
          </cell>
        </row>
      </sheetData>
      <sheetData sheetId="9"/>
      <sheetData sheetId="10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CC12D-5CCB-4632-8EB0-A1D3980EC70A}">
  <sheetPr>
    <pageSetUpPr fitToPage="1"/>
  </sheetPr>
  <dimension ref="A1:O56"/>
  <sheetViews>
    <sheetView tabSelected="1" zoomScale="40" zoomScaleNormal="40" workbookViewId="0">
      <selection activeCell="G1" sqref="G1"/>
    </sheetView>
  </sheetViews>
  <sheetFormatPr defaultRowHeight="14.5" x14ac:dyDescent="0.35"/>
  <cols>
    <col min="1" max="1" width="4.26953125" customWidth="1"/>
    <col min="2" max="2" width="3.90625" customWidth="1"/>
    <col min="3" max="3" width="68.26953125" customWidth="1"/>
    <col min="4" max="4" width="20.54296875" bestFit="1" customWidth="1"/>
    <col min="5" max="5" width="34.90625" customWidth="1"/>
    <col min="6" max="6" width="27.36328125" bestFit="1" customWidth="1"/>
    <col min="7" max="7" width="21.453125" bestFit="1" customWidth="1"/>
    <col min="8" max="9" width="22.81640625" bestFit="1" customWidth="1"/>
    <col min="10" max="10" width="40.54296875" customWidth="1"/>
    <col min="11" max="11" width="6" customWidth="1"/>
    <col min="12" max="12" width="44.6328125" bestFit="1" customWidth="1"/>
    <col min="13" max="13" width="15.08984375" customWidth="1"/>
    <col min="14" max="14" width="21" bestFit="1" customWidth="1"/>
    <col min="15" max="15" width="23.7265625" customWidth="1"/>
  </cols>
  <sheetData>
    <row r="1" spans="1:15" ht="68.5" customHeight="1" x14ac:dyDescent="0.35">
      <c r="E1" t="e" vm="1">
        <v>#VALUE!</v>
      </c>
    </row>
    <row r="2" spans="1:15" ht="17" customHeight="1" x14ac:dyDescent="0.35"/>
    <row r="3" spans="1:15" ht="28.5" x14ac:dyDescent="0.65">
      <c r="A3" s="1"/>
      <c r="B3" s="1"/>
      <c r="C3" s="2" t="s">
        <v>0</v>
      </c>
      <c r="D3" s="2"/>
      <c r="E3" s="2"/>
      <c r="F3" s="2"/>
      <c r="G3" s="2"/>
      <c r="H3" s="2"/>
      <c r="I3" s="2"/>
    </row>
    <row r="4" spans="1:15" ht="14.5" customHeight="1" x14ac:dyDescent="0.35">
      <c r="C4" s="3" t="s">
        <v>1</v>
      </c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</row>
    <row r="5" spans="1:15" ht="14.5" customHeight="1" x14ac:dyDescent="0.35">
      <c r="C5" s="7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</row>
    <row r="6" spans="1:15" ht="14.5" customHeight="1" x14ac:dyDescent="0.35">
      <c r="C6" s="7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</row>
    <row r="7" spans="1:15" ht="14.5" customHeight="1" x14ac:dyDescent="0.35">
      <c r="C7" s="7"/>
      <c r="D7" s="8"/>
      <c r="E7" s="8"/>
      <c r="F7" s="8"/>
      <c r="G7" s="8"/>
      <c r="H7" s="8"/>
      <c r="I7" s="9"/>
      <c r="J7" s="6"/>
      <c r="K7" s="6"/>
      <c r="L7" s="6"/>
      <c r="M7" s="6"/>
      <c r="N7" s="6"/>
      <c r="O7" s="6"/>
    </row>
    <row r="8" spans="1:15" ht="14.5" customHeight="1" x14ac:dyDescent="0.35">
      <c r="C8" s="7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</row>
    <row r="9" spans="1:15" ht="14.5" customHeight="1" x14ac:dyDescent="0.35">
      <c r="C9" s="10"/>
      <c r="D9" s="11"/>
      <c r="E9" s="11"/>
      <c r="F9" s="11"/>
      <c r="G9" s="11"/>
      <c r="H9" s="11"/>
      <c r="I9" s="12"/>
      <c r="J9" s="6"/>
      <c r="K9" s="6"/>
      <c r="L9" s="6"/>
      <c r="M9" s="6"/>
      <c r="N9" s="6"/>
      <c r="O9" s="6"/>
    </row>
    <row r="10" spans="1:15" ht="14.5" customHeight="1" x14ac:dyDescent="0.35">
      <c r="C10" s="13"/>
      <c r="D10" s="13"/>
      <c r="E10" s="13"/>
      <c r="F10" s="13"/>
      <c r="G10" s="13"/>
      <c r="H10" s="13"/>
      <c r="I10" s="13"/>
      <c r="J10" s="6"/>
      <c r="K10" s="6"/>
      <c r="L10" s="6"/>
      <c r="M10" s="6"/>
      <c r="N10" s="6"/>
      <c r="O10" s="6"/>
    </row>
    <row r="11" spans="1:15" ht="14.5" customHeight="1" x14ac:dyDescent="0.35">
      <c r="C11" s="13"/>
      <c r="D11" s="13"/>
      <c r="E11" s="13"/>
      <c r="F11" s="13"/>
      <c r="G11" s="13"/>
      <c r="H11" s="13"/>
      <c r="I11" s="13"/>
      <c r="J11" s="6"/>
      <c r="K11" s="6"/>
      <c r="L11" s="6"/>
      <c r="M11" s="6"/>
      <c r="N11" s="6"/>
      <c r="O11" s="6"/>
    </row>
    <row r="12" spans="1:15" ht="16" customHeight="1" x14ac:dyDescent="0.35">
      <c r="C12" s="14"/>
      <c r="D12" s="14"/>
      <c r="E12" s="14"/>
      <c r="F12" s="14"/>
      <c r="G12" s="14"/>
      <c r="H12" s="14"/>
      <c r="I12" s="14"/>
    </row>
    <row r="13" spans="1:15" ht="15" thickBot="1" x14ac:dyDescent="0.4"/>
    <row r="14" spans="1:15" s="15" customFormat="1" ht="18.5" x14ac:dyDescent="0.45">
      <c r="C14" s="73" t="s">
        <v>2</v>
      </c>
      <c r="D14" s="74"/>
      <c r="E14" s="74"/>
      <c r="F14" s="74"/>
      <c r="G14" s="74"/>
      <c r="H14" s="74"/>
      <c r="I14" s="75"/>
    </row>
    <row r="15" spans="1:15" s="15" customFormat="1" ht="19" thickBot="1" x14ac:dyDescent="0.5">
      <c r="C15" s="76" t="s">
        <v>3</v>
      </c>
      <c r="D15" s="77">
        <f>I34/I20</f>
        <v>1.181956800944359E-4</v>
      </c>
      <c r="E15" s="78"/>
      <c r="F15" s="78"/>
      <c r="G15" s="78"/>
      <c r="H15" s="78"/>
      <c r="I15" s="79"/>
    </row>
    <row r="16" spans="1:15" s="16" customFormat="1" ht="16" x14ac:dyDescent="0.35">
      <c r="C16" s="80"/>
      <c r="D16" s="81">
        <v>2024</v>
      </c>
      <c r="E16" s="81">
        <v>2025</v>
      </c>
      <c r="F16" s="81">
        <v>2026</v>
      </c>
      <c r="G16" s="81">
        <v>2027</v>
      </c>
      <c r="H16" s="82">
        <v>2028</v>
      </c>
      <c r="I16" s="83" t="s">
        <v>4</v>
      </c>
    </row>
    <row r="17" spans="3:10" ht="21.5" customHeight="1" thickBot="1" x14ac:dyDescent="0.4">
      <c r="C17" s="84" t="s">
        <v>5</v>
      </c>
      <c r="D17" s="85"/>
      <c r="E17" s="85"/>
      <c r="F17" s="85"/>
      <c r="G17" s="85"/>
      <c r="H17" s="85"/>
      <c r="I17" s="86"/>
    </row>
    <row r="18" spans="3:10" ht="53" customHeight="1" x14ac:dyDescent="0.35">
      <c r="C18" s="17" t="s">
        <v>6</v>
      </c>
      <c r="D18" s="18">
        <f>'[1]Business model'!D52</f>
        <v>9565882.3529411759</v>
      </c>
      <c r="E18" s="18">
        <f>'[1]Business model'!E52</f>
        <v>25499882.352941178</v>
      </c>
      <c r="F18" s="18">
        <f>'[1]Business model'!F52</f>
        <v>48459579.411764711</v>
      </c>
      <c r="G18" s="18">
        <f>'[1]Business model'!G52</f>
        <v>82651825.404411763</v>
      </c>
      <c r="H18" s="18">
        <f>'[1]Business model'!H52</f>
        <v>129290481.85147057</v>
      </c>
      <c r="I18" s="19">
        <f>SUM(D18:H18)</f>
        <v>295467651.37352943</v>
      </c>
    </row>
    <row r="19" spans="3:10" ht="21.5" customHeight="1" thickBot="1" x14ac:dyDescent="0.4">
      <c r="C19" s="20"/>
      <c r="D19" s="21"/>
      <c r="E19" s="21"/>
      <c r="F19" s="21"/>
      <c r="G19" s="21"/>
      <c r="H19" s="21"/>
      <c r="I19" s="22"/>
    </row>
    <row r="20" spans="3:10" s="26" customFormat="1" ht="21.5" customHeight="1" thickBot="1" x14ac:dyDescent="0.4">
      <c r="C20" s="23"/>
      <c r="D20" s="24">
        <f>D18</f>
        <v>9565882.3529411759</v>
      </c>
      <c r="E20" s="24">
        <f t="shared" ref="E20:H20" si="0">E18</f>
        <v>25499882.352941178</v>
      </c>
      <c r="F20" s="24">
        <f t="shared" si="0"/>
        <v>48459579.411764711</v>
      </c>
      <c r="G20" s="24">
        <f t="shared" si="0"/>
        <v>82651825.404411763</v>
      </c>
      <c r="H20" s="24">
        <f t="shared" si="0"/>
        <v>129290481.85147057</v>
      </c>
      <c r="I20" s="25">
        <f>SUM(I18)</f>
        <v>295467651.37352943</v>
      </c>
    </row>
    <row r="21" spans="3:10" s="26" customFormat="1" ht="21.5" customHeight="1" x14ac:dyDescent="0.35">
      <c r="C21" s="27"/>
      <c r="D21" s="28"/>
      <c r="E21" s="28"/>
      <c r="F21" s="28"/>
      <c r="G21" s="28"/>
      <c r="H21" s="28"/>
      <c r="I21" s="28"/>
    </row>
    <row r="22" spans="3:10" ht="21.5" customHeight="1" x14ac:dyDescent="0.35">
      <c r="C22" s="29" t="s">
        <v>7</v>
      </c>
      <c r="D22" s="30"/>
      <c r="E22" s="31"/>
      <c r="F22" s="31"/>
      <c r="G22" s="31"/>
      <c r="H22" s="31"/>
      <c r="I22" s="31"/>
    </row>
    <row r="23" spans="3:10" ht="21.5" customHeight="1" thickBot="1" x14ac:dyDescent="0.4">
      <c r="C23" s="87" t="s">
        <v>8</v>
      </c>
      <c r="D23" s="88">
        <v>2024</v>
      </c>
      <c r="E23" s="88">
        <v>2025</v>
      </c>
      <c r="F23" s="88">
        <v>2026</v>
      </c>
      <c r="G23" s="88">
        <v>2027</v>
      </c>
      <c r="H23" s="88">
        <v>2028</v>
      </c>
      <c r="I23" s="88"/>
      <c r="J23" s="89" t="s">
        <v>9</v>
      </c>
    </row>
    <row r="24" spans="3:10" x14ac:dyDescent="0.35">
      <c r="C24" s="32" t="s">
        <v>10</v>
      </c>
      <c r="D24" s="33">
        <f>SUM(D25:D27)</f>
        <v>5110</v>
      </c>
      <c r="E24" s="33">
        <f>SUM(E25:E27)</f>
        <v>560</v>
      </c>
      <c r="F24" s="33">
        <f>SUM(F25:F27)</f>
        <v>1090</v>
      </c>
      <c r="G24" s="33">
        <f>SUM(G25:G27)</f>
        <v>14460</v>
      </c>
      <c r="H24" s="33">
        <f>SUM(H25:H27)</f>
        <v>8600</v>
      </c>
      <c r="I24" s="34">
        <f>SUM(D24:H24)</f>
        <v>29820</v>
      </c>
      <c r="J24" s="35"/>
    </row>
    <row r="25" spans="3:10" x14ac:dyDescent="0.35">
      <c r="C25" s="36" t="s">
        <v>11</v>
      </c>
      <c r="D25" s="37">
        <v>5000</v>
      </c>
      <c r="E25" s="37"/>
      <c r="F25" s="37">
        <v>1000</v>
      </c>
      <c r="G25" s="37">
        <v>8000</v>
      </c>
      <c r="H25" s="37">
        <v>800</v>
      </c>
      <c r="I25" s="38">
        <f t="shared" ref="I25:I27" si="1">SUM(D25:H25)</f>
        <v>14800</v>
      </c>
      <c r="J25" s="39"/>
    </row>
    <row r="26" spans="3:10" x14ac:dyDescent="0.35">
      <c r="C26" s="40" t="s">
        <v>11</v>
      </c>
      <c r="D26" s="37">
        <v>100</v>
      </c>
      <c r="E26" s="37">
        <v>560</v>
      </c>
      <c r="F26" s="37">
        <v>90</v>
      </c>
      <c r="G26" s="37">
        <v>460</v>
      </c>
      <c r="H26" s="37">
        <v>7800</v>
      </c>
      <c r="I26" s="38">
        <f t="shared" si="1"/>
        <v>9010</v>
      </c>
      <c r="J26" s="39"/>
    </row>
    <row r="27" spans="3:10" x14ac:dyDescent="0.35">
      <c r="C27" s="40" t="s">
        <v>11</v>
      </c>
      <c r="D27" s="37">
        <v>10</v>
      </c>
      <c r="E27" s="37"/>
      <c r="F27" s="37"/>
      <c r="G27" s="37">
        <v>6000</v>
      </c>
      <c r="H27" s="37"/>
      <c r="I27" s="38">
        <f t="shared" si="1"/>
        <v>6010</v>
      </c>
      <c r="J27" s="39"/>
    </row>
    <row r="28" spans="3:10" x14ac:dyDescent="0.35">
      <c r="C28" s="41" t="s">
        <v>12</v>
      </c>
      <c r="D28" s="42">
        <f>SUM(D29:D33)</f>
        <v>260</v>
      </c>
      <c r="E28" s="42">
        <f t="shared" ref="E28:H28" si="2">SUM(E29:E33)</f>
        <v>1490</v>
      </c>
      <c r="F28" s="42">
        <f t="shared" si="2"/>
        <v>1676</v>
      </c>
      <c r="G28" s="42">
        <f t="shared" si="2"/>
        <v>977</v>
      </c>
      <c r="H28" s="42">
        <f t="shared" si="2"/>
        <v>700</v>
      </c>
      <c r="I28" s="43">
        <f>SUM(D28:H28)</f>
        <v>5103</v>
      </c>
      <c r="J28" s="39"/>
    </row>
    <row r="29" spans="3:10" x14ac:dyDescent="0.35">
      <c r="C29" s="40" t="s">
        <v>11</v>
      </c>
      <c r="D29" s="44">
        <v>50</v>
      </c>
      <c r="E29" s="37">
        <v>600</v>
      </c>
      <c r="F29" s="37">
        <v>800</v>
      </c>
      <c r="G29" s="37"/>
      <c r="H29" s="37"/>
      <c r="I29" s="38">
        <f t="shared" ref="I29:I32" si="3">SUM(D29:H29)</f>
        <v>1450</v>
      </c>
      <c r="J29" s="39"/>
    </row>
    <row r="30" spans="3:10" x14ac:dyDescent="0.35">
      <c r="C30" s="40" t="s">
        <v>11</v>
      </c>
      <c r="D30" s="37">
        <v>50</v>
      </c>
      <c r="E30" s="37"/>
      <c r="F30" s="37">
        <v>876</v>
      </c>
      <c r="G30" s="37">
        <v>500</v>
      </c>
      <c r="H30" s="37"/>
      <c r="I30" s="38">
        <f t="shared" si="3"/>
        <v>1426</v>
      </c>
      <c r="J30" s="39"/>
    </row>
    <row r="31" spans="3:10" x14ac:dyDescent="0.35">
      <c r="C31" s="40" t="s">
        <v>11</v>
      </c>
      <c r="D31" s="37">
        <v>20</v>
      </c>
      <c r="E31" s="37">
        <v>590</v>
      </c>
      <c r="F31" s="37"/>
      <c r="G31" s="37"/>
      <c r="H31" s="37">
        <v>700</v>
      </c>
      <c r="I31" s="38">
        <f t="shared" si="3"/>
        <v>1310</v>
      </c>
      <c r="J31" s="39"/>
    </row>
    <row r="32" spans="3:10" x14ac:dyDescent="0.35">
      <c r="C32" s="40" t="s">
        <v>11</v>
      </c>
      <c r="D32" s="37">
        <v>140</v>
      </c>
      <c r="E32" s="37">
        <v>300</v>
      </c>
      <c r="F32" s="37"/>
      <c r="G32" s="37">
        <v>477</v>
      </c>
      <c r="H32" s="37"/>
      <c r="I32" s="38">
        <f t="shared" si="3"/>
        <v>917</v>
      </c>
      <c r="J32" s="39"/>
    </row>
    <row r="33" spans="2:10" ht="15" thickBot="1" x14ac:dyDescent="0.4">
      <c r="C33" s="40" t="s">
        <v>11</v>
      </c>
      <c r="D33" s="45"/>
      <c r="E33" s="45"/>
      <c r="F33" s="45"/>
      <c r="G33" s="45"/>
      <c r="H33" s="45"/>
      <c r="I33" s="38"/>
      <c r="J33" s="46"/>
    </row>
    <row r="34" spans="2:10" ht="15" thickBot="1" x14ac:dyDescent="0.4">
      <c r="C34" s="47"/>
      <c r="D34" s="48">
        <f>SUM(D28+D24)</f>
        <v>5370</v>
      </c>
      <c r="E34" s="48">
        <f t="shared" ref="E34:I34" si="4">SUM(E28+E24)</f>
        <v>2050</v>
      </c>
      <c r="F34" s="48">
        <f t="shared" si="4"/>
        <v>2766</v>
      </c>
      <c r="G34" s="48">
        <f t="shared" si="4"/>
        <v>15437</v>
      </c>
      <c r="H34" s="48">
        <f t="shared" si="4"/>
        <v>9300</v>
      </c>
      <c r="I34" s="49">
        <f t="shared" si="4"/>
        <v>34923</v>
      </c>
      <c r="J34" s="50"/>
    </row>
    <row r="35" spans="2:10" ht="15" thickBot="1" x14ac:dyDescent="0.4">
      <c r="D35" s="51"/>
      <c r="E35" s="51"/>
      <c r="F35" s="51"/>
      <c r="G35" s="51"/>
      <c r="H35" s="51"/>
      <c r="I35" s="51"/>
    </row>
    <row r="36" spans="2:10" ht="16.5" thickBot="1" x14ac:dyDescent="0.45">
      <c r="C36" s="91" t="s">
        <v>13</v>
      </c>
      <c r="D36" s="92">
        <f t="shared" ref="D36:I36" si="5">D34-D20</f>
        <v>-9560512.3529411759</v>
      </c>
      <c r="E36" s="92">
        <f t="shared" si="5"/>
        <v>-25497832.352941178</v>
      </c>
      <c r="F36" s="92">
        <f t="shared" si="5"/>
        <v>-48456813.411764711</v>
      </c>
      <c r="G36" s="92">
        <f t="shared" si="5"/>
        <v>-82636388.404411763</v>
      </c>
      <c r="H36" s="92">
        <f t="shared" si="5"/>
        <v>-129281181.85147057</v>
      </c>
      <c r="I36" s="92">
        <f t="shared" si="5"/>
        <v>-295432728.37352943</v>
      </c>
    </row>
    <row r="39" spans="2:10" ht="19" thickBot="1" x14ac:dyDescent="0.5">
      <c r="C39" s="90" t="s">
        <v>14</v>
      </c>
    </row>
    <row r="40" spans="2:10" ht="19" thickBot="1" x14ac:dyDescent="0.5">
      <c r="C40" s="52"/>
      <c r="D40" s="53" t="s">
        <v>15</v>
      </c>
      <c r="E40" s="53" t="s">
        <v>16</v>
      </c>
      <c r="F40" s="54" t="s">
        <v>17</v>
      </c>
    </row>
    <row r="41" spans="2:10" ht="18.5" x14ac:dyDescent="0.45">
      <c r="B41" s="55" t="s">
        <v>18</v>
      </c>
      <c r="C41" s="56" t="s">
        <v>19</v>
      </c>
      <c r="D41" s="57">
        <f>I34</f>
        <v>34923</v>
      </c>
      <c r="E41" s="57">
        <f>I20</f>
        <v>295467651.37352943</v>
      </c>
      <c r="F41" s="58">
        <f>D41/E41</f>
        <v>1.181956800944359E-4</v>
      </c>
    </row>
    <row r="42" spans="2:10" ht="18.5" x14ac:dyDescent="0.45">
      <c r="B42" s="55" t="s">
        <v>20</v>
      </c>
      <c r="C42" s="59" t="s">
        <v>21</v>
      </c>
      <c r="D42" s="60"/>
      <c r="E42" s="60"/>
      <c r="F42" s="61"/>
    </row>
    <row r="43" spans="2:10" ht="18.5" x14ac:dyDescent="0.45">
      <c r="B43" s="55" t="s">
        <v>22</v>
      </c>
      <c r="C43" s="59" t="s">
        <v>23</v>
      </c>
      <c r="D43" s="62"/>
      <c r="E43" s="62"/>
      <c r="F43" s="63"/>
    </row>
    <row r="44" spans="2:10" ht="18.5" x14ac:dyDescent="0.45">
      <c r="B44" s="55" t="s">
        <v>24</v>
      </c>
      <c r="C44" s="59" t="s">
        <v>25</v>
      </c>
      <c r="D44" s="64"/>
      <c r="E44" s="64"/>
      <c r="F44" s="65"/>
    </row>
    <row r="45" spans="2:10" ht="18.5" x14ac:dyDescent="0.45">
      <c r="B45" s="55" t="s">
        <v>26</v>
      </c>
      <c r="C45" s="59" t="s">
        <v>27</v>
      </c>
      <c r="D45" s="66"/>
      <c r="E45" s="66"/>
      <c r="F45" s="67"/>
    </row>
    <row r="46" spans="2:10" ht="18.5" x14ac:dyDescent="0.45">
      <c r="B46" s="55" t="s">
        <v>28</v>
      </c>
      <c r="C46" s="59" t="s">
        <v>29</v>
      </c>
      <c r="D46" s="64"/>
      <c r="E46" s="64"/>
      <c r="F46" s="65"/>
    </row>
    <row r="47" spans="2:10" ht="19" thickBot="1" x14ac:dyDescent="0.5">
      <c r="B47" s="55" t="s">
        <v>30</v>
      </c>
      <c r="C47" s="68" t="s">
        <v>31</v>
      </c>
      <c r="D47" s="69"/>
      <c r="E47" s="69"/>
      <c r="F47" s="70"/>
    </row>
    <row r="48" spans="2:10" x14ac:dyDescent="0.35">
      <c r="B48" s="26"/>
    </row>
    <row r="49" spans="2:6" x14ac:dyDescent="0.35">
      <c r="B49" s="26"/>
    </row>
    <row r="50" spans="2:6" ht="18.5" x14ac:dyDescent="0.45">
      <c r="B50" s="26"/>
      <c r="C50" s="90" t="s">
        <v>32</v>
      </c>
    </row>
    <row r="51" spans="2:6" ht="16.5" thickBot="1" x14ac:dyDescent="0.45">
      <c r="C51" s="71" t="s">
        <v>33</v>
      </c>
    </row>
    <row r="52" spans="2:6" ht="19" thickBot="1" x14ac:dyDescent="0.5">
      <c r="C52" s="52"/>
      <c r="D52" s="53" t="s">
        <v>34</v>
      </c>
      <c r="E52" s="53" t="s">
        <v>35</v>
      </c>
      <c r="F52" s="54" t="s">
        <v>36</v>
      </c>
    </row>
    <row r="53" spans="2:6" ht="18.5" x14ac:dyDescent="0.45">
      <c r="C53" s="56" t="s">
        <v>37</v>
      </c>
      <c r="D53" s="72"/>
      <c r="E53" s="72"/>
      <c r="F53" s="58"/>
    </row>
    <row r="54" spans="2:6" ht="18.5" x14ac:dyDescent="0.45">
      <c r="C54" s="59" t="s">
        <v>38</v>
      </c>
      <c r="D54" s="60"/>
      <c r="E54" s="60"/>
      <c r="F54" s="61"/>
    </row>
    <row r="55" spans="2:6" ht="18.5" x14ac:dyDescent="0.45">
      <c r="C55" s="59" t="s">
        <v>39</v>
      </c>
      <c r="D55" s="64"/>
      <c r="E55" s="64"/>
      <c r="F55" s="65"/>
    </row>
    <row r="56" spans="2:6" ht="19" thickBot="1" x14ac:dyDescent="0.5">
      <c r="C56" s="68" t="s">
        <v>40</v>
      </c>
      <c r="D56" s="69"/>
      <c r="E56" s="69"/>
      <c r="F56" s="70"/>
    </row>
  </sheetData>
  <mergeCells count="3">
    <mergeCell ref="C3:I3"/>
    <mergeCell ref="C4:I9"/>
    <mergeCell ref="C14:H14"/>
  </mergeCells>
  <pageMargins left="0.7" right="0.7" top="0.75" bottom="0.75" header="0.3" footer="0.3"/>
  <pageSetup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Habeeb Kolade</dc:creator>
  <cp:lastModifiedBy>Habeeb Kolade</cp:lastModifiedBy>
  <cp:lastPrinted>2024-10-06T20:19:45Z</cp:lastPrinted>
  <dcterms:created xsi:type="dcterms:W3CDTF">2024-10-06T20:10:18Z</dcterms:created>
  <dcterms:modified xsi:type="dcterms:W3CDTF">2024-10-06T20:22:08Z</dcterms:modified>
</cp:coreProperties>
</file>